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gunnarhrafnsson/Desktop/FÍH - verkefni/FÍK - gögn vegna kjarasamnings FÍH:FÍK og LNÞJK 2025/Lokaskjöl/"/>
    </mc:Choice>
  </mc:AlternateContent>
  <xr:revisionPtr revIDLastSave="0" documentId="8_{AF96375C-9971-F64B-B1CB-1749578F6860}" xr6:coauthVersionLast="47" xr6:coauthVersionMax="47" xr10:uidLastSave="{00000000-0000-0000-0000-000000000000}"/>
  <bookViews>
    <workbookView xWindow="420" yWindow="760" windowWidth="15960" windowHeight="18080" activeTab="1" xr2:uid="{00000000-000D-0000-FFFF-FFFF00000000}"/>
  </bookViews>
  <sheets>
    <sheet name="Reiknivél" sheetId="1" r:id="rId1"/>
    <sheet name="Útreikningatafla" sheetId="2" r:id="rId2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35" i="2"/>
  <c r="F35" i="2"/>
  <c r="H35" i="2"/>
  <c r="J35" i="2"/>
  <c r="C34" i="2"/>
  <c r="F34" i="2"/>
  <c r="H34" i="2"/>
  <c r="J34" i="2"/>
  <c r="C33" i="2"/>
  <c r="F33" i="2"/>
  <c r="H33" i="2"/>
  <c r="J33" i="2"/>
  <c r="C32" i="2"/>
  <c r="F32" i="2"/>
  <c r="H32" i="2"/>
  <c r="J32" i="2"/>
  <c r="C31" i="2"/>
  <c r="F31" i="2"/>
  <c r="H31" i="2"/>
  <c r="J31" i="2"/>
  <c r="C30" i="2"/>
  <c r="F30" i="2"/>
  <c r="H30" i="2"/>
  <c r="J30" i="2"/>
  <c r="C29" i="2"/>
  <c r="F29" i="2"/>
  <c r="H29" i="2"/>
  <c r="J29" i="2"/>
  <c r="C28" i="2"/>
  <c r="F28" i="2"/>
  <c r="H28" i="2"/>
  <c r="J28" i="2"/>
  <c r="E27" i="2"/>
  <c r="F27" i="2"/>
  <c r="H27" i="2"/>
  <c r="J27" i="2"/>
  <c r="E26" i="2"/>
  <c r="F26" i="2"/>
  <c r="H26" i="2"/>
  <c r="J26" i="2"/>
  <c r="E25" i="2"/>
  <c r="F25" i="2"/>
  <c r="H25" i="2"/>
  <c r="J25" i="2"/>
  <c r="C22" i="2"/>
  <c r="F22" i="2"/>
  <c r="H22" i="2"/>
  <c r="J22" i="2"/>
  <c r="C21" i="2"/>
  <c r="F21" i="2"/>
  <c r="H21" i="2"/>
  <c r="J21" i="2"/>
  <c r="E18" i="2"/>
  <c r="F18" i="2"/>
  <c r="H18" i="2"/>
  <c r="J18" i="2"/>
  <c r="E17" i="2"/>
  <c r="F17" i="2"/>
  <c r="H17" i="2"/>
  <c r="J17" i="2"/>
  <c r="G16" i="2"/>
  <c r="F16" i="2"/>
  <c r="H16" i="2"/>
  <c r="J16" i="2"/>
  <c r="C5" i="1"/>
  <c r="E15" i="2"/>
  <c r="F15" i="2"/>
  <c r="H15" i="2"/>
  <c r="E14" i="2"/>
  <c r="F14" i="2"/>
  <c r="H14" i="2"/>
  <c r="J14" i="2"/>
  <c r="E13" i="2"/>
  <c r="F13" i="2"/>
  <c r="H13" i="2"/>
  <c r="J13" i="2"/>
  <c r="E12" i="2"/>
  <c r="F12" i="2"/>
  <c r="H12" i="2"/>
  <c r="J12" i="2"/>
  <c r="E11" i="2"/>
  <c r="F11" i="2"/>
  <c r="H11" i="2"/>
  <c r="J11" i="2"/>
  <c r="E10" i="2"/>
  <c r="F10" i="2"/>
  <c r="H10" i="2"/>
  <c r="J10" i="2"/>
  <c r="E9" i="2"/>
  <c r="F9" i="2"/>
  <c r="H9" i="2"/>
  <c r="J9" i="2"/>
  <c r="E8" i="2"/>
  <c r="F8" i="2"/>
  <c r="H8" i="2"/>
  <c r="J8" i="2"/>
  <c r="E7" i="2"/>
  <c r="F7" i="2"/>
  <c r="H7" i="2"/>
  <c r="J7" i="2"/>
  <c r="E6" i="2"/>
  <c r="F6" i="2"/>
  <c r="H6" i="2"/>
  <c r="J6" i="2"/>
  <c r="E5" i="2"/>
  <c r="F5" i="2"/>
  <c r="H5" i="2"/>
  <c r="J5" i="2"/>
  <c r="E4" i="2"/>
  <c r="F4" i="2"/>
  <c r="H4" i="2"/>
  <c r="J4" i="2"/>
  <c r="E3" i="2"/>
  <c r="F3" i="2"/>
  <c r="H3" i="2"/>
  <c r="J3" i="2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3" i="1"/>
  <c r="C2" i="1"/>
  <c r="H36" i="2"/>
  <c r="J15" i="2"/>
  <c r="C4" i="1"/>
  <c r="C21" i="1"/>
  <c r="J3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ArnyBjork</author>
    <author>Þorvaldur Örn Davíðsson</author>
  </authors>
  <commentList>
    <comment ref="A2" authorId="0" shapeId="0" xr:uid="{00000000-0006-0000-0000-000001000000}">
      <text>
        <r>
          <rPr>
            <sz val="10"/>
            <color indexed="8"/>
            <rFont val="Arial"/>
            <family val="2"/>
          </rPr>
          <t>Hér er skráður fjöldi kóræfinga kirkjukórs sem kórstjóri annast í mánuði. Sé æfing hverja viku er gildið 4,2 en 2,1 hálfsmánaðarlega.</t>
        </r>
      </text>
    </comment>
    <comment ref="A3" authorId="0" shapeId="0" xr:uid="{00000000-0006-0000-0000-000002000000}">
      <text>
        <r>
          <rPr>
            <sz val="10"/>
            <color indexed="8"/>
            <rFont val="Arial"/>
            <family val="2"/>
          </rPr>
          <t>Tíðni í mánuði. Sé æft í hverri viku er tíðnin 4,2 en 2,1 hálfsmánaðarlega.</t>
        </r>
      </text>
    </comment>
    <comment ref="A4" authorId="0" shapeId="0" xr:uid="{00000000-0006-0000-0000-000003000000}">
      <text>
        <r>
          <rPr>
            <sz val="10"/>
            <color indexed="8"/>
            <rFont val="Arial"/>
            <family val="2"/>
          </rPr>
          <t>Hér er skráður fjöldi messa kóstjóri stýrir eru á mánuði. Séu messur hvern sunnudag er gildið 4,2 en 2,1 hálfsmánaðarlega.</t>
        </r>
      </text>
    </comment>
    <comment ref="A5" authorId="0" shapeId="0" xr:uid="{00000000-0006-0000-0000-000004000000}">
      <text>
        <r>
          <rPr>
            <sz val="10"/>
            <color indexed="8"/>
            <rFont val="Arial"/>
            <family val="2"/>
          </rPr>
          <t>Hér er skráður heildarfjöldi stórhátíðarmessa á ári.</t>
        </r>
      </text>
    </comment>
    <comment ref="A6" authorId="1" shapeId="0" xr:uid="{00000000-0006-0000-0000-000005000000}">
      <text>
        <r>
          <rPr>
            <sz val="10"/>
            <color indexed="8"/>
            <rFont val="Arial"/>
            <family val="2"/>
          </rPr>
          <t>Hér færist inn fjöldi tónleika á ári umfram tvenna, sé kóræfing í hverri viku, eða eina, þegar æft er aðra hverja viku.</t>
        </r>
      </text>
    </comment>
    <comment ref="A9" authorId="0" shapeId="0" xr:uid="{00000000-0006-0000-0000-000006000000}">
      <text>
        <r>
          <rPr>
            <sz val="10"/>
            <color rgb="FF000000"/>
            <rFont val="Arial"/>
            <family val="2"/>
          </rPr>
          <t>Tíðni í mánuði. Sé sunnudagaskóli hvern sunnudag er tíðnin 4,2 en 2,1 hálfsmánaðarlega.</t>
        </r>
      </text>
    </comment>
    <comment ref="A10" authorId="0" shapeId="0" xr:uid="{00000000-0006-0000-0000-000007000000}">
      <text>
        <r>
          <rPr>
            <sz val="10"/>
            <color rgb="FF000000"/>
            <rFont val="Arial"/>
            <family val="2"/>
          </rPr>
          <t xml:space="preserve">Tíðni í mánuði. Séu helgistundir hverja viku er tíðnin 4,2 en 2,1 hálfsmánaðarlega.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Helgistund á dagvinnutíma með litlum tónlistarflutningi. 1-2 lög eða sálmar.</t>
        </r>
      </text>
    </comment>
    <comment ref="A11" authorId="0" shapeId="0" xr:uid="{00000000-0006-0000-0000-000008000000}">
      <text>
        <r>
          <rPr>
            <sz val="10"/>
            <color indexed="8"/>
            <rFont val="Arial"/>
            <family val="2"/>
          </rPr>
          <t>Tíðni í mánuði. Séu helgistundir hverja viku er tíðnin 4,2 en 2,1 hálfsmánaðarlega.
Helgistund á dagvinnutíma sem líkist guðsþjónustu. Inn- og útspil og allt að fjórir sálmar.</t>
        </r>
      </text>
    </comment>
  </commentList>
</comments>
</file>

<file path=xl/sharedStrings.xml><?xml version="1.0" encoding="utf-8"?>
<sst xmlns="http://schemas.openxmlformats.org/spreadsheetml/2006/main" count="65" uniqueCount="59">
  <si>
    <t>Störf kórstjóra</t>
  </si>
  <si>
    <t>Upplýsingar um starf</t>
  </si>
  <si>
    <t>Hlutfall á ári</t>
  </si>
  <si>
    <t>Kóræfingar í mánuði</t>
  </si>
  <si>
    <t>Barnakórsæfingar í mánuði</t>
  </si>
  <si>
    <t>Kórstjórn við messur í mánuði</t>
  </si>
  <si>
    <t>Kórstjórn við stórhátíðarmessur á ári</t>
  </si>
  <si>
    <t>Viðamiklar tónlistarmessur eða kórtónleikar umfram 2 á ári</t>
  </si>
  <si>
    <t>Viðbótaræfingar kórstjóra t.d. með einsöngvara og/eða hljóðfæraleikurum*</t>
  </si>
  <si>
    <t>Fundir, stjórnun og umsýsla, viðvera fyrir sóknarbörn o.fl.*</t>
  </si>
  <si>
    <t>Sunnudagaskóli**</t>
  </si>
  <si>
    <t>Kórstjórn við helgstund 1**</t>
  </si>
  <si>
    <t>Kórstjórn við helgistund 2**</t>
  </si>
  <si>
    <t>Endurmenntun og fagleg uppbygging kórstjóra*</t>
  </si>
  <si>
    <t>Aðstoð við fermingarfræðslu/æskulýðsstarf*</t>
  </si>
  <si>
    <t>Listvinafélag og skipulag utanaðkomandi tónlistarviðburða*</t>
  </si>
  <si>
    <t>Námskeið/fyrirlestrar/fræðsla*</t>
  </si>
  <si>
    <t>Aðrir fundir og nefndarstörf*</t>
  </si>
  <si>
    <t>Gerð messuskráa og kynningarefnis*</t>
  </si>
  <si>
    <t>Umsjón með vefsíðu(m) og samfélagsmiðlum*</t>
  </si>
  <si>
    <t>Annað*</t>
  </si>
  <si>
    <t>Samtals</t>
  </si>
  <si>
    <t>* Klukkustundir á viku</t>
  </si>
  <si>
    <t>** Tíðni / æfingar í mánuði</t>
  </si>
  <si>
    <t>Klst. á stakan viðburð</t>
  </si>
  <si>
    <t>Klst. á viku</t>
  </si>
  <si>
    <t>Álagsstuðull</t>
  </si>
  <si>
    <t>Tíðni í mán.</t>
  </si>
  <si>
    <t>Alls á mán.með álagi</t>
  </si>
  <si>
    <t>Vinnumán. (eða fjöldi skipta)</t>
  </si>
  <si>
    <t>Samtals á ári</t>
  </si>
  <si>
    <t>100% starf</t>
  </si>
  <si>
    <t>Starfshlutfall %</t>
  </si>
  <si>
    <t>Kóræfing</t>
  </si>
  <si>
    <t>Undirbúningur kóræfingar</t>
  </si>
  <si>
    <t>Umsjón og skipuleg nótnasafns</t>
  </si>
  <si>
    <t>Raddsetningar, útsetningar, umritanir og tölvuvinnsla ýmis konar</t>
  </si>
  <si>
    <t>Tónleikar - eða viðamikil tónlistarmessa (t.d. aðventuhátíð)</t>
  </si>
  <si>
    <t>Undirbúningur fyrir tónleika</t>
  </si>
  <si>
    <t>Barnakór - Kóræfing</t>
  </si>
  <si>
    <t>Messan</t>
  </si>
  <si>
    <t>Stórhátíðarmessa</t>
  </si>
  <si>
    <t>Tónleikar umfram 2 á ári</t>
  </si>
  <si>
    <t>Undirbúningur fyrir umframtónleika</t>
  </si>
  <si>
    <t>Aukið umfang:</t>
  </si>
  <si>
    <t>Viðbótaræfingar kórstjóra t.d. með einsöngvara og/eða hljóðfæraleikurum</t>
  </si>
  <si>
    <t>Fundir, stjórnun og umsýsla, viðvera fyrir sóknarbörn o.fl.</t>
  </si>
  <si>
    <t>Samningsatriði:</t>
  </si>
  <si>
    <t>Sunnudagaskóli</t>
  </si>
  <si>
    <t>Helgistund 1</t>
  </si>
  <si>
    <t>Helgistund 2</t>
  </si>
  <si>
    <t>Endurmenntun og fagleg uppbygging kórstjóra</t>
  </si>
  <si>
    <t>Aðstoð við fermingarfræðslu/æskulýðsstarf</t>
  </si>
  <si>
    <t>Listvinafélag og skipulag utanaðkomandi tónlistarviðburða</t>
  </si>
  <si>
    <t>Námskeið/fyrirlestrar/fræðsla</t>
  </si>
  <si>
    <t>Aðrir fundir og nefndarstörf</t>
  </si>
  <si>
    <t>Gerð messuskráa og kynningarefnis</t>
  </si>
  <si>
    <t>Umsjón með vefsíðu(m) og samfélagsmiðlum</t>
  </si>
  <si>
    <t>Annað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</si>
</sst>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color indexed="8"/>
      <name val="Arial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rgb="FFFCD668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8"/>
      </left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/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/>
  </cellStyleXfs>
  <cellXfs count="46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 applyAlignment="1">
      <alignment vertical="top"/>
    </xf>
    <xf numFmtId="49" fontId="1" fillId="2" borderId="1" xfId="0" applyNumberFormat="1" applyFont="1" applyFill="1" applyBorder="1" applyAlignment="1">
      <alignment horizontal="right" vertical="top"/>
    </xf>
    <xf numFmtId="0" fontId="0" fillId="3" borderId="2" xfId="0" applyFill="1" applyBorder="1"/>
    <xf numFmtId="0" fontId="0" fillId="3" borderId="3" xfId="0" applyFill="1" applyBorder="1"/>
    <xf numFmtId="49" fontId="1" fillId="4" borderId="1" xfId="0" applyNumberFormat="1" applyFont="1" applyFill="1" applyBorder="1" applyAlignment="1">
      <alignment vertical="top" wrapText="1"/>
    </xf>
    <xf numFmtId="0" fontId="2" fillId="5" borderId="1" xfId="0" applyNumberFormat="1" applyFont="1" applyFill="1" applyBorder="1" applyAlignment="1">
      <alignment horizontal="right" vertical="top"/>
    </xf>
    <xf numFmtId="2" fontId="3" fillId="6" borderId="1" xfId="0" applyNumberFormat="1" applyFont="1" applyFill="1" applyBorder="1" applyAlignment="1">
      <alignment horizontal="right" vertical="top"/>
    </xf>
    <xf numFmtId="0" fontId="0" fillId="3" borderId="4" xfId="0" applyFill="1" applyBorder="1"/>
    <xf numFmtId="0" fontId="0" fillId="3" borderId="5" xfId="0" applyFill="1" applyBorder="1"/>
    <xf numFmtId="49" fontId="3" fillId="4" borderId="1" xfId="0" applyNumberFormat="1" applyFont="1" applyFill="1" applyBorder="1" applyAlignment="1">
      <alignment vertical="top" wrapText="1"/>
    </xf>
    <xf numFmtId="0" fontId="2" fillId="5" borderId="1" xfId="0" applyNumberFormat="1" applyFont="1" applyFill="1" applyBorder="1" applyAlignment="1">
      <alignment vertical="top"/>
    </xf>
    <xf numFmtId="2" fontId="3" fillId="6" borderId="1" xfId="0" applyNumberFormat="1" applyFont="1" applyFill="1" applyBorder="1" applyAlignment="1">
      <alignment vertical="top"/>
    </xf>
    <xf numFmtId="0" fontId="2" fillId="5" borderId="1" xfId="0" applyFont="1" applyFill="1" applyBorder="1" applyAlignment="1">
      <alignment vertical="top"/>
    </xf>
    <xf numFmtId="0" fontId="0" fillId="4" borderId="1" xfId="0" applyFill="1" applyBorder="1" applyAlignment="1">
      <alignment vertical="top" wrapText="1"/>
    </xf>
    <xf numFmtId="2" fontId="0" fillId="6" borderId="1" xfId="0" applyNumberFormat="1" applyFill="1" applyBorder="1" applyAlignment="1">
      <alignment vertical="top"/>
    </xf>
    <xf numFmtId="0" fontId="0" fillId="6" borderId="1" xfId="0" applyFill="1" applyBorder="1" applyAlignment="1">
      <alignment vertical="top"/>
    </xf>
    <xf numFmtId="49" fontId="1" fillId="5" borderId="1" xfId="0" applyNumberFormat="1" applyFont="1" applyFill="1" applyBorder="1" applyAlignment="1">
      <alignment vertical="top" wrapText="1"/>
    </xf>
    <xf numFmtId="49" fontId="1" fillId="6" borderId="1" xfId="0" applyNumberFormat="1" applyFont="1" applyFill="1" applyBorder="1" applyAlignment="1">
      <alignment vertical="top"/>
    </xf>
    <xf numFmtId="0" fontId="4" fillId="5" borderId="1" xfId="0" applyFont="1" applyFill="1" applyBorder="1" applyAlignment="1">
      <alignment vertical="top"/>
    </xf>
    <xf numFmtId="2" fontId="4" fillId="6" borderId="1" xfId="0" applyNumberFormat="1" applyFont="1" applyFill="1" applyBorder="1" applyAlignment="1">
      <alignment vertical="top"/>
    </xf>
    <xf numFmtId="0" fontId="0" fillId="3" borderId="6" xfId="0" applyFill="1" applyBorder="1"/>
    <xf numFmtId="0" fontId="0" fillId="3" borderId="7" xfId="0" applyFill="1" applyBorder="1"/>
    <xf numFmtId="0" fontId="0" fillId="2" borderId="1" xfId="0" applyFill="1" applyBorder="1" applyAlignment="1">
      <alignment vertical="top"/>
    </xf>
    <xf numFmtId="49" fontId="1" fillId="7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3" fillId="6" borderId="1" xfId="0" applyNumberFormat="1" applyFont="1" applyFill="1" applyBorder="1" applyAlignment="1">
      <alignment horizontal="right" vertical="top"/>
    </xf>
    <xf numFmtId="0" fontId="3" fillId="8" borderId="1" xfId="0" applyNumberFormat="1" applyFont="1" applyFill="1" applyBorder="1" applyAlignment="1">
      <alignment horizontal="right" vertical="top"/>
    </xf>
    <xf numFmtId="164" fontId="3" fillId="6" borderId="1" xfId="0" applyNumberFormat="1" applyFont="1" applyFill="1" applyBorder="1" applyAlignment="1">
      <alignment horizontal="right" vertical="top"/>
    </xf>
    <xf numFmtId="4" fontId="3" fillId="6" borderId="1" xfId="0" applyNumberFormat="1" applyFont="1" applyFill="1" applyBorder="1" applyAlignment="1">
      <alignment horizontal="right" vertical="top"/>
    </xf>
    <xf numFmtId="0" fontId="3" fillId="9" borderId="1" xfId="0" applyNumberFormat="1" applyFont="1" applyFill="1" applyBorder="1" applyAlignment="1">
      <alignment horizontal="right" vertical="top"/>
    </xf>
    <xf numFmtId="4" fontId="0" fillId="3" borderId="1" xfId="0" applyNumberFormat="1" applyFill="1" applyBorder="1" applyAlignment="1">
      <alignment vertical="top"/>
    </xf>
    <xf numFmtId="0" fontId="3" fillId="5" borderId="1" xfId="0" applyNumberFormat="1" applyFont="1" applyFill="1" applyBorder="1" applyAlignment="1">
      <alignment horizontal="right" vertical="top"/>
    </xf>
    <xf numFmtId="164" fontId="1" fillId="3" borderId="1" xfId="0" applyNumberFormat="1" applyFont="1" applyFill="1" applyBorder="1" applyAlignment="1">
      <alignment horizontal="right" vertical="top"/>
    </xf>
    <xf numFmtId="0" fontId="3" fillId="3" borderId="1" xfId="0" applyNumberFormat="1" applyFont="1" applyFill="1" applyBorder="1" applyAlignment="1">
      <alignment horizontal="right" vertical="top"/>
    </xf>
    <xf numFmtId="4" fontId="1" fillId="3" borderId="1" xfId="0" applyNumberFormat="1" applyFont="1" applyFill="1" applyBorder="1" applyAlignment="1">
      <alignment horizontal="right" vertical="top"/>
    </xf>
    <xf numFmtId="0" fontId="0" fillId="3" borderId="8" xfId="0" applyFill="1" applyBorder="1"/>
    <xf numFmtId="0" fontId="0" fillId="3" borderId="9" xfId="0" applyFill="1" applyBorder="1"/>
    <xf numFmtId="49" fontId="3" fillId="3" borderId="10" xfId="0" applyNumberFormat="1" applyFont="1" applyFill="1" applyBorder="1" applyAlignment="1">
      <alignment vertical="top"/>
    </xf>
    <xf numFmtId="0" fontId="0" fillId="3" borderId="11" xfId="0" applyFill="1" applyBorder="1"/>
    <xf numFmtId="0" fontId="0" fillId="3" borderId="12" xfId="0" applyFill="1" applyBorder="1"/>
    <xf numFmtId="0" fontId="3" fillId="3" borderId="12" xfId="0" applyFont="1" applyFill="1" applyBorder="1"/>
    <xf numFmtId="0" fontId="0" fillId="3" borderId="13" xfId="0" applyFill="1" applyBorder="1"/>
    <xf numFmtId="0" fontId="3" fillId="10" borderId="1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B3B2"/>
      <rgbColor rgb="FFFFFFFF"/>
      <rgbColor rgb="FFAAAAAA"/>
      <rgbColor rgb="FFD4D4D4"/>
      <rgbColor rgb="FFC2D79C"/>
      <rgbColor rgb="FFF9BF92"/>
      <rgbColor rgb="FFD0D0D0"/>
      <rgbColor rgb="FFFCD668"/>
      <rgbColor rgb="FFC1D69C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D6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showGridLines="0" zoomScale="180" zoomScaleNormal="180" workbookViewId="0"/>
  </sheetViews>
  <sheetFormatPr baseColWidth="10" defaultColWidth="14.5" defaultRowHeight="15.75" customHeight="1" x14ac:dyDescent="0.15"/>
  <cols>
    <col min="1" max="1" width="30.33203125" style="1" customWidth="1"/>
    <col min="2" max="2" width="17.33203125" style="1" customWidth="1"/>
    <col min="3" max="3" width="17.1640625" style="1" customWidth="1"/>
    <col min="4" max="6" width="14.5" style="1" customWidth="1"/>
    <col min="7" max="16384" width="14.5" style="1"/>
  </cols>
  <sheetData>
    <row r="1" spans="1:5" ht="12.75" customHeight="1" x14ac:dyDescent="0.15">
      <c r="A1" s="2" t="s">
        <v>0</v>
      </c>
      <c r="B1" s="3" t="s">
        <v>1</v>
      </c>
      <c r="C1" s="3" t="s">
        <v>2</v>
      </c>
      <c r="D1" s="4"/>
      <c r="E1" s="5"/>
    </row>
    <row r="2" spans="1:5" ht="12.75" customHeight="1" x14ac:dyDescent="0.15">
      <c r="A2" s="6" t="s">
        <v>3</v>
      </c>
      <c r="B2" s="7">
        <v>4.2</v>
      </c>
      <c r="C2" s="8">
        <f>SUM(Útreikningatafla!J3+Útreikningatafla!J4+Útreikningatafla!J5+Útreikningatafla!J6+Útreikningatafla!J7+Útreikningatafla!J8)</f>
        <v>33.728675799086759</v>
      </c>
      <c r="D2" s="9"/>
      <c r="E2" s="10"/>
    </row>
    <row r="3" spans="1:5" ht="12.75" customHeight="1" x14ac:dyDescent="0.15">
      <c r="A3" s="6" t="s">
        <v>4</v>
      </c>
      <c r="B3" s="7">
        <v>0</v>
      </c>
      <c r="C3" s="8">
        <f>Útreikningatafla!J9+Útreikningatafla!J10+Útreikningatafla!J11+Útreikningatafla!J12+Útreikningatafla!J13+Útreikningatafla!J14</f>
        <v>0</v>
      </c>
      <c r="D3" s="9"/>
      <c r="E3" s="10"/>
    </row>
    <row r="4" spans="1:5" ht="12.75" customHeight="1" x14ac:dyDescent="0.15">
      <c r="A4" s="6" t="s">
        <v>5</v>
      </c>
      <c r="B4" s="7">
        <v>0</v>
      </c>
      <c r="C4" s="8">
        <f>SUM(Útreikningatafla!J15)</f>
        <v>0</v>
      </c>
      <c r="D4" s="9"/>
      <c r="E4" s="10"/>
    </row>
    <row r="5" spans="1:5" ht="12.75" customHeight="1" x14ac:dyDescent="0.15">
      <c r="A5" s="6" t="s">
        <v>6</v>
      </c>
      <c r="B5" s="7">
        <v>0</v>
      </c>
      <c r="C5" s="8">
        <f>SUM(Útreikningatafla!J16)</f>
        <v>0</v>
      </c>
      <c r="D5" s="9"/>
      <c r="E5" s="10"/>
    </row>
    <row r="6" spans="1:5" ht="20.75" customHeight="1" x14ac:dyDescent="0.15">
      <c r="A6" s="11" t="s">
        <v>7</v>
      </c>
      <c r="B6" s="12">
        <v>0</v>
      </c>
      <c r="C6" s="13">
        <f>Útreikningatafla!J17+Útreikningatafla!J18</f>
        <v>0</v>
      </c>
      <c r="D6" s="9"/>
      <c r="E6" s="10"/>
    </row>
    <row r="7" spans="1:5" ht="22.5" customHeight="1" x14ac:dyDescent="0.15">
      <c r="A7" s="11" t="s">
        <v>8</v>
      </c>
      <c r="B7" s="12">
        <v>0</v>
      </c>
      <c r="C7" s="8">
        <f>Útreikningatafla!J21</f>
        <v>0</v>
      </c>
      <c r="D7" s="9"/>
      <c r="E7" s="10"/>
    </row>
    <row r="8" spans="1:5" ht="22.5" customHeight="1" x14ac:dyDescent="0.15">
      <c r="A8" s="11" t="s">
        <v>9</v>
      </c>
      <c r="B8" s="12">
        <v>0</v>
      </c>
      <c r="C8" s="8">
        <f>Útreikningatafla!J22</f>
        <v>0</v>
      </c>
      <c r="D8" s="9"/>
      <c r="E8" s="10"/>
    </row>
    <row r="9" spans="1:5" ht="12.75" customHeight="1" x14ac:dyDescent="0.15">
      <c r="A9" s="11" t="s">
        <v>10</v>
      </c>
      <c r="B9" s="12">
        <v>0</v>
      </c>
      <c r="C9" s="8">
        <f>Útreikningatafla!J25</f>
        <v>0</v>
      </c>
      <c r="D9" s="9"/>
      <c r="E9" s="10"/>
    </row>
    <row r="10" spans="1:5" ht="12.75" customHeight="1" x14ac:dyDescent="0.15">
      <c r="A10" s="11" t="s">
        <v>11</v>
      </c>
      <c r="B10" s="12">
        <v>0</v>
      </c>
      <c r="C10" s="8">
        <f>Útreikningatafla!J26</f>
        <v>0</v>
      </c>
      <c r="D10" s="9"/>
      <c r="E10" s="10"/>
    </row>
    <row r="11" spans="1:5" ht="12.75" customHeight="1" x14ac:dyDescent="0.15">
      <c r="A11" s="11" t="s">
        <v>12</v>
      </c>
      <c r="B11" s="12">
        <v>0</v>
      </c>
      <c r="C11" s="8">
        <f>Útreikningatafla!J27</f>
        <v>0</v>
      </c>
      <c r="D11" s="9"/>
      <c r="E11" s="10"/>
    </row>
    <row r="12" spans="1:5" ht="22.5" customHeight="1" x14ac:dyDescent="0.15">
      <c r="A12" s="11" t="s">
        <v>13</v>
      </c>
      <c r="B12" s="12">
        <v>0</v>
      </c>
      <c r="C12" s="8">
        <f>Útreikningatafla!J28</f>
        <v>0</v>
      </c>
      <c r="D12" s="9"/>
      <c r="E12" s="10"/>
    </row>
    <row r="13" spans="1:5" ht="12.75" customHeight="1" x14ac:dyDescent="0.15">
      <c r="A13" s="11" t="s">
        <v>14</v>
      </c>
      <c r="B13" s="12">
        <v>0</v>
      </c>
      <c r="C13" s="8">
        <f>Útreikningatafla!J29</f>
        <v>0</v>
      </c>
      <c r="D13" s="9"/>
      <c r="E13" s="10"/>
    </row>
    <row r="14" spans="1:5" ht="22.5" customHeight="1" x14ac:dyDescent="0.15">
      <c r="A14" s="11" t="s">
        <v>15</v>
      </c>
      <c r="B14" s="12">
        <v>0</v>
      </c>
      <c r="C14" s="8">
        <f>Útreikningatafla!J30</f>
        <v>0</v>
      </c>
      <c r="D14" s="9"/>
      <c r="E14" s="10"/>
    </row>
    <row r="15" spans="1:5" ht="12.75" customHeight="1" x14ac:dyDescent="0.15">
      <c r="A15" s="11" t="s">
        <v>16</v>
      </c>
      <c r="B15" s="12">
        <v>0</v>
      </c>
      <c r="C15" s="8">
        <f>Útreikningatafla!J31</f>
        <v>0</v>
      </c>
      <c r="D15" s="9"/>
      <c r="E15" s="10"/>
    </row>
    <row r="16" spans="1:5" ht="12.75" customHeight="1" x14ac:dyDescent="0.15">
      <c r="A16" s="11" t="s">
        <v>17</v>
      </c>
      <c r="B16" s="12">
        <v>0</v>
      </c>
      <c r="C16" s="8">
        <f>Útreikningatafla!J32</f>
        <v>0</v>
      </c>
      <c r="D16" s="9"/>
      <c r="E16" s="10"/>
    </row>
    <row r="17" spans="1:5" ht="12.75" customHeight="1" x14ac:dyDescent="0.15">
      <c r="A17" s="11" t="s">
        <v>18</v>
      </c>
      <c r="B17" s="14"/>
      <c r="C17" s="8">
        <f>Útreikningatafla!J33</f>
        <v>0</v>
      </c>
      <c r="D17" s="9"/>
      <c r="E17" s="10"/>
    </row>
    <row r="18" spans="1:5" ht="22.5" customHeight="1" x14ac:dyDescent="0.15">
      <c r="A18" s="11" t="s">
        <v>19</v>
      </c>
      <c r="B18" s="12">
        <v>0</v>
      </c>
      <c r="C18" s="8">
        <f>Útreikningatafla!J34</f>
        <v>0</v>
      </c>
      <c r="D18" s="9"/>
      <c r="E18" s="10"/>
    </row>
    <row r="19" spans="1:5" ht="12.75" customHeight="1" x14ac:dyDescent="0.15">
      <c r="A19" s="11" t="s">
        <v>20</v>
      </c>
      <c r="B19" s="12">
        <v>0</v>
      </c>
      <c r="C19" s="8">
        <f>Útreikningatafla!J35</f>
        <v>0</v>
      </c>
      <c r="D19" s="9"/>
      <c r="E19" s="10"/>
    </row>
    <row r="20" spans="1:5" ht="12.75" customHeight="1" x14ac:dyDescent="0.15">
      <c r="A20" s="15"/>
      <c r="B20" s="14"/>
      <c r="C20" s="16"/>
      <c r="D20" s="9"/>
      <c r="E20" s="10"/>
    </row>
    <row r="21" spans="1:5" ht="12.75" customHeight="1" x14ac:dyDescent="0.15">
      <c r="A21" s="6" t="s">
        <v>21</v>
      </c>
      <c r="B21" s="14"/>
      <c r="C21" s="8">
        <f>SUM(C2:C19)</f>
        <v>33.728675799086759</v>
      </c>
      <c r="D21" s="9"/>
      <c r="E21" s="10"/>
    </row>
    <row r="22" spans="1:5" ht="12.75" customHeight="1" x14ac:dyDescent="0.15">
      <c r="A22" s="15"/>
      <c r="B22" s="14"/>
      <c r="C22" s="17"/>
      <c r="D22" s="9"/>
      <c r="E22" s="10"/>
    </row>
    <row r="23" spans="1:5" ht="12.75" customHeight="1" x14ac:dyDescent="0.15">
      <c r="A23" s="6" t="s">
        <v>22</v>
      </c>
      <c r="B23" s="14"/>
      <c r="C23" s="17"/>
      <c r="D23" s="9"/>
      <c r="E23" s="10"/>
    </row>
    <row r="24" spans="1:5" ht="12.75" customHeight="1" x14ac:dyDescent="0.15">
      <c r="A24" s="6" t="s">
        <v>23</v>
      </c>
      <c r="B24" s="14"/>
      <c r="C24" s="17"/>
      <c r="D24" s="9"/>
      <c r="E24" s="10"/>
    </row>
    <row r="25" spans="1:5" ht="12.75" customHeight="1" x14ac:dyDescent="0.15">
      <c r="A25" s="6"/>
      <c r="B25" s="14"/>
      <c r="C25" s="17"/>
      <c r="D25" s="9"/>
      <c r="E25" s="10"/>
    </row>
    <row r="26" spans="1:5" ht="20.75" customHeight="1" x14ac:dyDescent="0.15">
      <c r="A26" s="6"/>
      <c r="B26" s="18"/>
      <c r="C26" s="19"/>
      <c r="D26" s="9"/>
      <c r="E26" s="10"/>
    </row>
    <row r="27" spans="1:5" ht="12.75" customHeight="1" x14ac:dyDescent="0.15">
      <c r="A27" s="6"/>
      <c r="B27" s="20"/>
      <c r="C27" s="21"/>
      <c r="D27" s="22"/>
      <c r="E27" s="23"/>
    </row>
  </sheetData>
  <sheetProtection sheet="1" objects="1" scenarios="1"/>
  <protectedRanges>
    <protectedRange sqref="B2:B19" name="Range1"/>
  </protectedRanges>
  <pageMargins left="0.7" right="0.7" top="0.75" bottom="0.75" header="0.3" footer="0.3"/>
  <pageSetup orientation="portrait"/>
  <headerFooter>
    <oddFooter>&amp;C&amp;"Helvetica Neue,Regular"&amp;12&amp;K000000&amp;P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0"/>
  <sheetViews>
    <sheetView showGridLines="0" tabSelected="1" zoomScale="140" zoomScaleNormal="140" workbookViewId="0"/>
  </sheetViews>
  <sheetFormatPr baseColWidth="10" defaultColWidth="14.5" defaultRowHeight="15.75" customHeight="1" x14ac:dyDescent="0.15"/>
  <cols>
    <col min="1" max="1" width="33.1640625" style="1" customWidth="1"/>
    <col min="2" max="2" width="18.1640625" style="1" customWidth="1"/>
    <col min="3" max="5" width="14.5" style="1" customWidth="1"/>
    <col min="6" max="6" width="15.83203125" style="1" customWidth="1"/>
    <col min="7" max="7" width="23.83203125" style="1" customWidth="1"/>
    <col min="8" max="11" width="14.5" style="1" customWidth="1"/>
    <col min="12" max="16384" width="14.5" style="1"/>
  </cols>
  <sheetData>
    <row r="1" spans="1:10" ht="12.75" customHeight="1" x14ac:dyDescent="0.15">
      <c r="A1" s="24"/>
      <c r="B1" s="25" t="s">
        <v>24</v>
      </c>
      <c r="C1" s="25" t="s">
        <v>25</v>
      </c>
      <c r="D1" s="25" t="s">
        <v>26</v>
      </c>
      <c r="E1" s="25" t="s">
        <v>27</v>
      </c>
      <c r="F1" s="25" t="s">
        <v>28</v>
      </c>
      <c r="G1" s="25" t="s">
        <v>29</v>
      </c>
      <c r="H1" s="25" t="s">
        <v>30</v>
      </c>
      <c r="I1" s="25" t="s">
        <v>31</v>
      </c>
      <c r="J1" s="25" t="s">
        <v>32</v>
      </c>
    </row>
    <row r="2" spans="1:10" ht="12.75" customHeight="1" x14ac:dyDescent="0.15">
      <c r="A2" s="26"/>
      <c r="B2" s="27"/>
      <c r="C2" s="27"/>
      <c r="D2" s="27"/>
      <c r="E2" s="27"/>
      <c r="F2" s="27"/>
      <c r="G2" s="27"/>
      <c r="H2" s="27"/>
      <c r="I2" s="27"/>
      <c r="J2" s="27"/>
    </row>
    <row r="3" spans="1:10" ht="12.75" customHeight="1" x14ac:dyDescent="0.15">
      <c r="A3" s="6" t="s">
        <v>33</v>
      </c>
      <c r="B3" s="27"/>
      <c r="C3" s="28">
        <v>4</v>
      </c>
      <c r="D3" s="28">
        <v>1.33</v>
      </c>
      <c r="E3" s="29">
        <f>Reiknivél!B2</f>
        <v>4.2</v>
      </c>
      <c r="F3" s="8">
        <f>C3*D3*E3</f>
        <v>22.344000000000001</v>
      </c>
      <c r="G3" s="28">
        <v>10.6</v>
      </c>
      <c r="H3" s="30">
        <f t="shared" ref="H3:H18" si="0">F3*G3</f>
        <v>236.84640000000002</v>
      </c>
      <c r="I3" s="28">
        <v>1752</v>
      </c>
      <c r="J3" s="31">
        <f t="shared" ref="J3:J18" si="1">(H3/I3)*100</f>
        <v>13.518630136986301</v>
      </c>
    </row>
    <row r="4" spans="1:10" ht="12.75" customHeight="1" x14ac:dyDescent="0.15">
      <c r="A4" s="11" t="s">
        <v>34</v>
      </c>
      <c r="B4" s="27"/>
      <c r="C4" s="28">
        <v>2</v>
      </c>
      <c r="D4" s="28">
        <v>1</v>
      </c>
      <c r="E4" s="29">
        <f>Reiknivél!B2</f>
        <v>4.2</v>
      </c>
      <c r="F4" s="8">
        <f>C4*D4*E4</f>
        <v>8.4</v>
      </c>
      <c r="G4" s="28">
        <v>10.6</v>
      </c>
      <c r="H4" s="30">
        <f t="shared" si="0"/>
        <v>89.04</v>
      </c>
      <c r="I4" s="28">
        <v>1752</v>
      </c>
      <c r="J4" s="31">
        <f t="shared" si="1"/>
        <v>5.0821917808219181</v>
      </c>
    </row>
    <row r="5" spans="1:10" ht="12.75" customHeight="1" x14ac:dyDescent="0.15">
      <c r="A5" s="11" t="s">
        <v>35</v>
      </c>
      <c r="B5" s="27"/>
      <c r="C5" s="28">
        <v>1</v>
      </c>
      <c r="D5" s="28">
        <v>1</v>
      </c>
      <c r="E5" s="29">
        <f>Reiknivél!B2</f>
        <v>4.2</v>
      </c>
      <c r="F5" s="8">
        <f>C5*D5*E5</f>
        <v>4.2</v>
      </c>
      <c r="G5" s="28">
        <v>10.6</v>
      </c>
      <c r="H5" s="30">
        <f t="shared" si="0"/>
        <v>44.52</v>
      </c>
      <c r="I5" s="28">
        <v>1752</v>
      </c>
      <c r="J5" s="31">
        <f t="shared" si="1"/>
        <v>2.5410958904109591</v>
      </c>
    </row>
    <row r="6" spans="1:10" ht="12.75" customHeight="1" x14ac:dyDescent="0.15">
      <c r="A6" s="11" t="s">
        <v>36</v>
      </c>
      <c r="B6" s="27"/>
      <c r="C6" s="28">
        <v>1</v>
      </c>
      <c r="D6" s="28">
        <v>1</v>
      </c>
      <c r="E6" s="29">
        <f>Reiknivél!B2</f>
        <v>4.2</v>
      </c>
      <c r="F6" s="8">
        <f>C6*D6*E6</f>
        <v>4.2</v>
      </c>
      <c r="G6" s="28">
        <v>10.6</v>
      </c>
      <c r="H6" s="30">
        <f t="shared" si="0"/>
        <v>44.52</v>
      </c>
      <c r="I6" s="28">
        <v>1752</v>
      </c>
      <c r="J6" s="31">
        <f t="shared" si="1"/>
        <v>2.5410958904109591</v>
      </c>
    </row>
    <row r="7" spans="1:10" ht="20.75" customHeight="1" x14ac:dyDescent="0.15">
      <c r="A7" s="11" t="s">
        <v>37</v>
      </c>
      <c r="B7" s="28">
        <v>4</v>
      </c>
      <c r="C7" s="27"/>
      <c r="D7" s="28">
        <v>1.55</v>
      </c>
      <c r="E7" s="28">
        <f>IF(Reiknivél!B2&gt;0,2,0)</f>
        <v>2</v>
      </c>
      <c r="F7" s="28">
        <f>B7*D7*E7</f>
        <v>12.4</v>
      </c>
      <c r="G7" s="28">
        <v>2</v>
      </c>
      <c r="H7" s="30">
        <f t="shared" si="0"/>
        <v>24.8</v>
      </c>
      <c r="I7" s="28">
        <v>1752</v>
      </c>
      <c r="J7" s="31">
        <f t="shared" si="1"/>
        <v>1.4155251141552512</v>
      </c>
    </row>
    <row r="8" spans="1:10" ht="12.75" customHeight="1" x14ac:dyDescent="0.15">
      <c r="A8" s="11" t="s">
        <v>38</v>
      </c>
      <c r="B8" s="27"/>
      <c r="C8" s="28">
        <v>4</v>
      </c>
      <c r="D8" s="28">
        <v>1</v>
      </c>
      <c r="E8" s="29">
        <f>Reiknivél!B2</f>
        <v>4.2</v>
      </c>
      <c r="F8" s="8">
        <f>C8*D8*E8</f>
        <v>16.8</v>
      </c>
      <c r="G8" s="28">
        <v>9</v>
      </c>
      <c r="H8" s="30">
        <f t="shared" si="0"/>
        <v>151.20000000000002</v>
      </c>
      <c r="I8" s="28">
        <v>1752</v>
      </c>
      <c r="J8" s="31">
        <f t="shared" si="1"/>
        <v>8.6301369863013697</v>
      </c>
    </row>
    <row r="9" spans="1:10" ht="12.75" customHeight="1" x14ac:dyDescent="0.15">
      <c r="A9" s="6" t="s">
        <v>39</v>
      </c>
      <c r="B9" s="27"/>
      <c r="C9" s="28">
        <v>4</v>
      </c>
      <c r="D9" s="32">
        <v>1.33</v>
      </c>
      <c r="E9" s="29">
        <f>Reiknivél!B3</f>
        <v>0</v>
      </c>
      <c r="F9" s="8">
        <f>C9*D9*E9</f>
        <v>0</v>
      </c>
      <c r="G9" s="28">
        <v>10.6</v>
      </c>
      <c r="H9" s="30">
        <f t="shared" si="0"/>
        <v>0</v>
      </c>
      <c r="I9" s="28">
        <v>1752</v>
      </c>
      <c r="J9" s="31">
        <f t="shared" si="1"/>
        <v>0</v>
      </c>
    </row>
    <row r="10" spans="1:10" ht="12.75" customHeight="1" x14ac:dyDescent="0.15">
      <c r="A10" s="11" t="s">
        <v>34</v>
      </c>
      <c r="B10" s="27"/>
      <c r="C10" s="28">
        <v>2</v>
      </c>
      <c r="D10" s="28">
        <v>1</v>
      </c>
      <c r="E10" s="29">
        <f>Reiknivél!B3</f>
        <v>0</v>
      </c>
      <c r="F10" s="8">
        <f>C10*D10*E10</f>
        <v>0</v>
      </c>
      <c r="G10" s="28">
        <v>10.6</v>
      </c>
      <c r="H10" s="30">
        <f t="shared" si="0"/>
        <v>0</v>
      </c>
      <c r="I10" s="28">
        <v>1752</v>
      </c>
      <c r="J10" s="31">
        <f t="shared" si="1"/>
        <v>0</v>
      </c>
    </row>
    <row r="11" spans="1:10" ht="12.75" customHeight="1" x14ac:dyDescent="0.15">
      <c r="A11" s="11" t="s">
        <v>35</v>
      </c>
      <c r="B11" s="27"/>
      <c r="C11" s="28">
        <v>1</v>
      </c>
      <c r="D11" s="28">
        <v>1</v>
      </c>
      <c r="E11" s="29">
        <f>Reiknivél!B3</f>
        <v>0</v>
      </c>
      <c r="F11" s="8">
        <f>C11*D11*E11</f>
        <v>0</v>
      </c>
      <c r="G11" s="28">
        <v>10.6</v>
      </c>
      <c r="H11" s="30">
        <f t="shared" si="0"/>
        <v>0</v>
      </c>
      <c r="I11" s="28">
        <v>1752</v>
      </c>
      <c r="J11" s="31">
        <f t="shared" si="1"/>
        <v>0</v>
      </c>
    </row>
    <row r="12" spans="1:10" ht="12.75" customHeight="1" x14ac:dyDescent="0.15">
      <c r="A12" s="11" t="s">
        <v>36</v>
      </c>
      <c r="B12" s="27"/>
      <c r="C12" s="28">
        <v>1</v>
      </c>
      <c r="D12" s="28">
        <v>1</v>
      </c>
      <c r="E12" s="29">
        <f>Reiknivél!B3</f>
        <v>0</v>
      </c>
      <c r="F12" s="8">
        <f>C12*D12*E12</f>
        <v>0</v>
      </c>
      <c r="G12" s="28">
        <v>10.6</v>
      </c>
      <c r="H12" s="30">
        <f t="shared" si="0"/>
        <v>0</v>
      </c>
      <c r="I12" s="28">
        <v>1752</v>
      </c>
      <c r="J12" s="31">
        <f t="shared" si="1"/>
        <v>0</v>
      </c>
    </row>
    <row r="13" spans="1:10" ht="12.75" customHeight="1" x14ac:dyDescent="0.15">
      <c r="A13" s="11" t="s">
        <v>37</v>
      </c>
      <c r="B13" s="28">
        <v>4</v>
      </c>
      <c r="C13" s="27"/>
      <c r="D13" s="28">
        <v>1.55</v>
      </c>
      <c r="E13" s="28">
        <f>IF(Reiknivél!B3&gt;0,2,0)</f>
        <v>0</v>
      </c>
      <c r="F13" s="28">
        <f>B13*D13*E13</f>
        <v>0</v>
      </c>
      <c r="G13" s="28">
        <v>2</v>
      </c>
      <c r="H13" s="30">
        <f t="shared" si="0"/>
        <v>0</v>
      </c>
      <c r="I13" s="28">
        <v>1752</v>
      </c>
      <c r="J13" s="31">
        <f t="shared" si="1"/>
        <v>0</v>
      </c>
    </row>
    <row r="14" spans="1:10" ht="12.75" customHeight="1" x14ac:dyDescent="0.15">
      <c r="A14" s="11" t="s">
        <v>38</v>
      </c>
      <c r="B14" s="27"/>
      <c r="C14" s="28">
        <v>4</v>
      </c>
      <c r="D14" s="28">
        <v>1</v>
      </c>
      <c r="E14" s="29">
        <f>Reiknivél!B3</f>
        <v>0</v>
      </c>
      <c r="F14" s="8">
        <f>C14*D14*E14</f>
        <v>0</v>
      </c>
      <c r="G14" s="28">
        <v>9</v>
      </c>
      <c r="H14" s="30">
        <f t="shared" si="0"/>
        <v>0</v>
      </c>
      <c r="I14" s="28">
        <v>1752</v>
      </c>
      <c r="J14" s="31">
        <f t="shared" si="1"/>
        <v>0</v>
      </c>
    </row>
    <row r="15" spans="1:10" ht="12.75" customHeight="1" x14ac:dyDescent="0.15">
      <c r="A15" s="6" t="s">
        <v>40</v>
      </c>
      <c r="B15" s="27"/>
      <c r="C15" s="28">
        <v>4</v>
      </c>
      <c r="D15" s="28">
        <v>1.55</v>
      </c>
      <c r="E15" s="29">
        <f>Reiknivél!B4</f>
        <v>0</v>
      </c>
      <c r="F15" s="28">
        <f>C15*D15*E15</f>
        <v>0</v>
      </c>
      <c r="G15" s="28">
        <v>10.6</v>
      </c>
      <c r="H15" s="30">
        <f t="shared" si="0"/>
        <v>0</v>
      </c>
      <c r="I15" s="28">
        <v>1752</v>
      </c>
      <c r="J15" s="31">
        <f t="shared" si="1"/>
        <v>0</v>
      </c>
    </row>
    <row r="16" spans="1:10" ht="12.75" customHeight="1" x14ac:dyDescent="0.15">
      <c r="A16" s="6" t="s">
        <v>41</v>
      </c>
      <c r="B16" s="28">
        <v>4</v>
      </c>
      <c r="C16" s="27"/>
      <c r="D16" s="28">
        <v>1.9</v>
      </c>
      <c r="E16" s="28">
        <v>1</v>
      </c>
      <c r="F16" s="28">
        <f>B16*D16*E16</f>
        <v>7.6</v>
      </c>
      <c r="G16" s="29">
        <f>Reiknivél!B5</f>
        <v>0</v>
      </c>
      <c r="H16" s="30">
        <f t="shared" si="0"/>
        <v>0</v>
      </c>
      <c r="I16" s="28">
        <v>1752</v>
      </c>
      <c r="J16" s="31">
        <f t="shared" si="1"/>
        <v>0</v>
      </c>
    </row>
    <row r="17" spans="1:10" ht="12.75" customHeight="1" x14ac:dyDescent="0.15">
      <c r="A17" s="11" t="s">
        <v>42</v>
      </c>
      <c r="B17" s="28">
        <v>4</v>
      </c>
      <c r="C17" s="27"/>
      <c r="D17" s="28">
        <v>1.55</v>
      </c>
      <c r="E17" s="45">
        <f>Reiknivél!B6</f>
        <v>0</v>
      </c>
      <c r="F17" s="28">
        <f>B17*D17*E17</f>
        <v>0</v>
      </c>
      <c r="G17" s="28">
        <v>2</v>
      </c>
      <c r="H17" s="30">
        <f t="shared" si="0"/>
        <v>0</v>
      </c>
      <c r="I17" s="28">
        <v>1752</v>
      </c>
      <c r="J17" s="31">
        <f t="shared" si="1"/>
        <v>0</v>
      </c>
    </row>
    <row r="18" spans="1:10" ht="12.75" customHeight="1" x14ac:dyDescent="0.15">
      <c r="A18" s="11" t="s">
        <v>43</v>
      </c>
      <c r="B18" s="27"/>
      <c r="C18" s="28">
        <v>3</v>
      </c>
      <c r="D18" s="28">
        <v>1</v>
      </c>
      <c r="E18" s="28">
        <f>IF(Reiknivél!B6&gt;0,4.2,0)</f>
        <v>0</v>
      </c>
      <c r="F18" s="8">
        <f>C18*D18*E18</f>
        <v>0</v>
      </c>
      <c r="G18" s="28">
        <v>9</v>
      </c>
      <c r="H18" s="30">
        <f t="shared" si="0"/>
        <v>0</v>
      </c>
      <c r="I18" s="28">
        <v>1752</v>
      </c>
      <c r="J18" s="31">
        <f t="shared" si="1"/>
        <v>0</v>
      </c>
    </row>
    <row r="19" spans="1:10" ht="12.75" customHeight="1" x14ac:dyDescent="0.15">
      <c r="A19" s="15"/>
      <c r="B19" s="27"/>
      <c r="C19" s="27"/>
      <c r="D19" s="27"/>
      <c r="E19" s="27"/>
      <c r="F19" s="27"/>
      <c r="G19" s="27"/>
      <c r="H19" s="27"/>
      <c r="I19" s="27"/>
      <c r="J19" s="33"/>
    </row>
    <row r="20" spans="1:10" ht="12.75" customHeight="1" x14ac:dyDescent="0.15">
      <c r="A20" s="6" t="s">
        <v>44</v>
      </c>
      <c r="B20" s="27"/>
      <c r="C20" s="27"/>
      <c r="D20" s="27"/>
      <c r="E20" s="27"/>
      <c r="F20" s="27"/>
      <c r="G20" s="27"/>
      <c r="H20" s="27"/>
      <c r="I20" s="27"/>
      <c r="J20" s="33"/>
    </row>
    <row r="21" spans="1:10" ht="22.5" customHeight="1" x14ac:dyDescent="0.15">
      <c r="A21" s="11" t="s">
        <v>45</v>
      </c>
      <c r="B21" s="27"/>
      <c r="C21" s="29">
        <f>Reiknivél!B7</f>
        <v>0</v>
      </c>
      <c r="D21" s="28">
        <v>1</v>
      </c>
      <c r="E21" s="28">
        <v>4.2</v>
      </c>
      <c r="F21" s="8">
        <f>C21*D21*E21</f>
        <v>0</v>
      </c>
      <c r="G21" s="28">
        <v>10.6</v>
      </c>
      <c r="H21" s="30">
        <f>F21*G21</f>
        <v>0</v>
      </c>
      <c r="I21" s="28">
        <v>1752</v>
      </c>
      <c r="J21" s="31">
        <f>(H21/I21)*100</f>
        <v>0</v>
      </c>
    </row>
    <row r="22" spans="1:10" ht="22.5" customHeight="1" x14ac:dyDescent="0.15">
      <c r="A22" s="11" t="s">
        <v>46</v>
      </c>
      <c r="B22" s="27"/>
      <c r="C22" s="29">
        <f>Reiknivél!B8</f>
        <v>0</v>
      </c>
      <c r="D22" s="28">
        <v>1</v>
      </c>
      <c r="E22" s="28">
        <v>4.2</v>
      </c>
      <c r="F22" s="8">
        <f>C22*D22*E22</f>
        <v>0</v>
      </c>
      <c r="G22" s="28">
        <v>10.6</v>
      </c>
      <c r="H22" s="30">
        <f>F22*G22</f>
        <v>0</v>
      </c>
      <c r="I22" s="28">
        <v>1752</v>
      </c>
      <c r="J22" s="31">
        <f>(H22/I22)*100</f>
        <v>0</v>
      </c>
    </row>
    <row r="23" spans="1:10" ht="12.75" customHeight="1" x14ac:dyDescent="0.15">
      <c r="A23" s="15"/>
      <c r="B23" s="27"/>
      <c r="C23" s="27"/>
      <c r="D23" s="27"/>
      <c r="E23" s="27"/>
      <c r="F23" s="27"/>
      <c r="G23" s="27"/>
      <c r="H23" s="27"/>
      <c r="I23" s="27"/>
      <c r="J23" s="33"/>
    </row>
    <row r="24" spans="1:10" ht="12.75" customHeight="1" x14ac:dyDescent="0.15">
      <c r="A24" s="6" t="s">
        <v>47</v>
      </c>
      <c r="B24" s="27"/>
      <c r="C24" s="27"/>
      <c r="D24" s="27"/>
      <c r="E24" s="27"/>
      <c r="F24" s="27"/>
      <c r="G24" s="27"/>
      <c r="H24" s="27"/>
      <c r="I24" s="27"/>
      <c r="J24" s="33"/>
    </row>
    <row r="25" spans="1:10" ht="12.75" customHeight="1" x14ac:dyDescent="0.15">
      <c r="A25" s="11" t="s">
        <v>48</v>
      </c>
      <c r="B25" s="27"/>
      <c r="C25" s="28">
        <v>2</v>
      </c>
      <c r="D25" s="28">
        <v>1.55</v>
      </c>
      <c r="E25" s="29">
        <f>Reiknivél!B9</f>
        <v>0</v>
      </c>
      <c r="F25" s="8">
        <f t="shared" ref="F25:F35" si="2">C25*D25*E25</f>
        <v>0</v>
      </c>
      <c r="G25" s="34">
        <v>10.6</v>
      </c>
      <c r="H25" s="30">
        <f t="shared" ref="H25:H35" si="3">F25*G25</f>
        <v>0</v>
      </c>
      <c r="I25" s="28">
        <v>1752</v>
      </c>
      <c r="J25" s="31">
        <f t="shared" ref="J25:J35" si="4">(H25/I25)*100</f>
        <v>0</v>
      </c>
    </row>
    <row r="26" spans="1:10" ht="22.5" customHeight="1" x14ac:dyDescent="0.15">
      <c r="A26" s="11" t="s">
        <v>49</v>
      </c>
      <c r="B26" s="27"/>
      <c r="C26" s="28">
        <v>2</v>
      </c>
      <c r="D26" s="28">
        <v>1</v>
      </c>
      <c r="E26" s="29">
        <f>Reiknivél!B10</f>
        <v>0</v>
      </c>
      <c r="F26" s="8">
        <f t="shared" si="2"/>
        <v>0</v>
      </c>
      <c r="G26" s="34">
        <v>10.6</v>
      </c>
      <c r="H26" s="30">
        <f t="shared" si="3"/>
        <v>0</v>
      </c>
      <c r="I26" s="28">
        <v>1752</v>
      </c>
      <c r="J26" s="31">
        <f t="shared" si="4"/>
        <v>0</v>
      </c>
    </row>
    <row r="27" spans="1:10" ht="12.75" customHeight="1" x14ac:dyDescent="0.15">
      <c r="A27" s="11" t="s">
        <v>50</v>
      </c>
      <c r="B27" s="27"/>
      <c r="C27" s="28">
        <v>4</v>
      </c>
      <c r="D27" s="28">
        <v>1</v>
      </c>
      <c r="E27" s="29">
        <f>Reiknivél!B11</f>
        <v>0</v>
      </c>
      <c r="F27" s="8">
        <f t="shared" si="2"/>
        <v>0</v>
      </c>
      <c r="G27" s="34">
        <v>10.6</v>
      </c>
      <c r="H27" s="30">
        <f t="shared" si="3"/>
        <v>0</v>
      </c>
      <c r="I27" s="28">
        <v>1752</v>
      </c>
      <c r="J27" s="31">
        <f t="shared" si="4"/>
        <v>0</v>
      </c>
    </row>
    <row r="28" spans="1:10" ht="22.5" customHeight="1" x14ac:dyDescent="0.15">
      <c r="A28" s="11" t="s">
        <v>51</v>
      </c>
      <c r="B28" s="27"/>
      <c r="C28" s="29">
        <f>Reiknivél!B12</f>
        <v>0</v>
      </c>
      <c r="D28" s="28">
        <v>1</v>
      </c>
      <c r="E28" s="28">
        <v>4.2</v>
      </c>
      <c r="F28" s="8">
        <f t="shared" si="2"/>
        <v>0</v>
      </c>
      <c r="G28" s="28">
        <v>10.6</v>
      </c>
      <c r="H28" s="30">
        <f t="shared" si="3"/>
        <v>0</v>
      </c>
      <c r="I28" s="28">
        <v>1752</v>
      </c>
      <c r="J28" s="31">
        <f t="shared" si="4"/>
        <v>0</v>
      </c>
    </row>
    <row r="29" spans="1:10" ht="12.75" customHeight="1" x14ac:dyDescent="0.15">
      <c r="A29" s="11" t="s">
        <v>52</v>
      </c>
      <c r="B29" s="27"/>
      <c r="C29" s="29">
        <f>Reiknivél!B13</f>
        <v>0</v>
      </c>
      <c r="D29" s="28">
        <v>1</v>
      </c>
      <c r="E29" s="28">
        <v>4.2</v>
      </c>
      <c r="F29" s="8">
        <f t="shared" si="2"/>
        <v>0</v>
      </c>
      <c r="G29" s="28">
        <v>10.6</v>
      </c>
      <c r="H29" s="30">
        <f t="shared" si="3"/>
        <v>0</v>
      </c>
      <c r="I29" s="28">
        <v>1752</v>
      </c>
      <c r="J29" s="31">
        <f t="shared" si="4"/>
        <v>0</v>
      </c>
    </row>
    <row r="30" spans="1:10" ht="22.5" customHeight="1" x14ac:dyDescent="0.15">
      <c r="A30" s="11" t="s">
        <v>53</v>
      </c>
      <c r="B30" s="27"/>
      <c r="C30" s="29">
        <f>Reiknivél!B14</f>
        <v>0</v>
      </c>
      <c r="D30" s="28">
        <v>1</v>
      </c>
      <c r="E30" s="28">
        <v>4.2</v>
      </c>
      <c r="F30" s="8">
        <f t="shared" si="2"/>
        <v>0</v>
      </c>
      <c r="G30" s="28">
        <v>10.6</v>
      </c>
      <c r="H30" s="30">
        <f t="shared" si="3"/>
        <v>0</v>
      </c>
      <c r="I30" s="28">
        <v>1752</v>
      </c>
      <c r="J30" s="31">
        <f t="shared" si="4"/>
        <v>0</v>
      </c>
    </row>
    <row r="31" spans="1:10" ht="12.75" customHeight="1" x14ac:dyDescent="0.15">
      <c r="A31" s="11" t="s">
        <v>54</v>
      </c>
      <c r="B31" s="27"/>
      <c r="C31" s="29">
        <f>Reiknivél!B15</f>
        <v>0</v>
      </c>
      <c r="D31" s="28">
        <v>1</v>
      </c>
      <c r="E31" s="28">
        <v>4.2</v>
      </c>
      <c r="F31" s="8">
        <f t="shared" si="2"/>
        <v>0</v>
      </c>
      <c r="G31" s="28">
        <v>10.6</v>
      </c>
      <c r="H31" s="30">
        <f t="shared" si="3"/>
        <v>0</v>
      </c>
      <c r="I31" s="28">
        <v>1752</v>
      </c>
      <c r="J31" s="31">
        <f t="shared" si="4"/>
        <v>0</v>
      </c>
    </row>
    <row r="32" spans="1:10" ht="12.75" customHeight="1" x14ac:dyDescent="0.15">
      <c r="A32" s="11" t="s">
        <v>55</v>
      </c>
      <c r="B32" s="27"/>
      <c r="C32" s="29">
        <f>Reiknivél!B16</f>
        <v>0</v>
      </c>
      <c r="D32" s="28">
        <v>1</v>
      </c>
      <c r="E32" s="28">
        <v>4.2</v>
      </c>
      <c r="F32" s="8">
        <f t="shared" si="2"/>
        <v>0</v>
      </c>
      <c r="G32" s="28">
        <v>10.6</v>
      </c>
      <c r="H32" s="30">
        <f t="shared" si="3"/>
        <v>0</v>
      </c>
      <c r="I32" s="28">
        <v>1752</v>
      </c>
      <c r="J32" s="31">
        <f t="shared" si="4"/>
        <v>0</v>
      </c>
    </row>
    <row r="33" spans="1:10" ht="12.75" customHeight="1" x14ac:dyDescent="0.15">
      <c r="A33" s="11" t="s">
        <v>56</v>
      </c>
      <c r="B33" s="27"/>
      <c r="C33" s="29">
        <f>Reiknivél!B17</f>
        <v>0</v>
      </c>
      <c r="D33" s="28">
        <v>1</v>
      </c>
      <c r="E33" s="28">
        <v>4.2</v>
      </c>
      <c r="F33" s="8">
        <f t="shared" si="2"/>
        <v>0</v>
      </c>
      <c r="G33" s="28">
        <v>10.6</v>
      </c>
      <c r="H33" s="30">
        <f t="shared" si="3"/>
        <v>0</v>
      </c>
      <c r="I33" s="28">
        <v>1752</v>
      </c>
      <c r="J33" s="31">
        <f t="shared" si="4"/>
        <v>0</v>
      </c>
    </row>
    <row r="34" spans="1:10" ht="12.75" customHeight="1" x14ac:dyDescent="0.15">
      <c r="A34" s="11" t="s">
        <v>57</v>
      </c>
      <c r="B34" s="27"/>
      <c r="C34" s="29">
        <f>Reiknivél!B18</f>
        <v>0</v>
      </c>
      <c r="D34" s="28">
        <v>1</v>
      </c>
      <c r="E34" s="28">
        <v>4.2</v>
      </c>
      <c r="F34" s="8">
        <f t="shared" si="2"/>
        <v>0</v>
      </c>
      <c r="G34" s="28">
        <v>10.6</v>
      </c>
      <c r="H34" s="30">
        <f t="shared" si="3"/>
        <v>0</v>
      </c>
      <c r="I34" s="28">
        <v>1752</v>
      </c>
      <c r="J34" s="31">
        <f t="shared" si="4"/>
        <v>0</v>
      </c>
    </row>
    <row r="35" spans="1:10" ht="12.75" customHeight="1" x14ac:dyDescent="0.15">
      <c r="A35" s="11" t="s">
        <v>58</v>
      </c>
      <c r="B35" s="27"/>
      <c r="C35" s="29">
        <f>Reiknivél!B19</f>
        <v>0</v>
      </c>
      <c r="D35" s="28">
        <v>1</v>
      </c>
      <c r="E35" s="28">
        <v>4.2</v>
      </c>
      <c r="F35" s="8">
        <f t="shared" si="2"/>
        <v>0</v>
      </c>
      <c r="G35" s="28">
        <v>10.6</v>
      </c>
      <c r="H35" s="30">
        <f t="shared" si="3"/>
        <v>0</v>
      </c>
      <c r="I35" s="28">
        <v>1752</v>
      </c>
      <c r="J35" s="31">
        <f t="shared" si="4"/>
        <v>0</v>
      </c>
    </row>
    <row r="36" spans="1:10" ht="12.75" customHeight="1" x14ac:dyDescent="0.15">
      <c r="A36" s="6" t="s">
        <v>21</v>
      </c>
      <c r="B36" s="27"/>
      <c r="C36" s="27"/>
      <c r="D36" s="27"/>
      <c r="E36" s="27"/>
      <c r="F36" s="27"/>
      <c r="G36" s="27"/>
      <c r="H36" s="35">
        <f>SUM(H15:H35)</f>
        <v>0</v>
      </c>
      <c r="I36" s="36">
        <v>1752</v>
      </c>
      <c r="J36" s="37">
        <f>SUM(J3:J35)</f>
        <v>33.728675799086759</v>
      </c>
    </row>
    <row r="37" spans="1:10" ht="13.75" customHeight="1" x14ac:dyDescent="0.15">
      <c r="A37" s="38"/>
      <c r="B37" s="39"/>
      <c r="C37" s="39"/>
      <c r="D37" s="39"/>
      <c r="E37" s="39"/>
      <c r="F37" s="39"/>
      <c r="G37" s="39"/>
      <c r="H37" s="39"/>
      <c r="I37" s="39"/>
      <c r="J37" s="39"/>
    </row>
    <row r="38" spans="1:10" ht="15.75" customHeight="1" x14ac:dyDescent="0.15">
      <c r="A38" s="40"/>
      <c r="B38" s="41"/>
      <c r="C38" s="42"/>
      <c r="D38" s="42"/>
      <c r="E38" s="42"/>
      <c r="F38" s="42"/>
      <c r="G38" s="42"/>
      <c r="H38" s="43"/>
      <c r="I38" s="42"/>
      <c r="J38" s="42"/>
    </row>
    <row r="39" spans="1:10" ht="15.75" customHeight="1" x14ac:dyDescent="0.15">
      <c r="A39" s="40"/>
      <c r="B39" s="41"/>
      <c r="C39" s="42"/>
      <c r="D39" s="42"/>
      <c r="E39" s="42"/>
      <c r="F39" s="42"/>
      <c r="G39" s="42"/>
      <c r="H39" s="42"/>
      <c r="I39" s="42"/>
      <c r="J39" s="42"/>
    </row>
    <row r="40" spans="1:10" ht="15.75" customHeight="1" x14ac:dyDescent="0.15">
      <c r="A40" s="44"/>
      <c r="B40" s="41"/>
      <c r="C40" s="42"/>
      <c r="D40" s="42"/>
      <c r="E40" s="42"/>
      <c r="F40" s="42"/>
      <c r="G40" s="42"/>
      <c r="H40" s="42"/>
      <c r="I40" s="42"/>
      <c r="J40" s="42"/>
    </row>
  </sheetData>
  <sheetProtection sheet="1" objects="1" scenarios="1"/>
  <protectedRanges>
    <protectedRange sqref="D9 G25 G26 G27" name="Range1"/>
  </protectedRange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Reiknivél</vt:lpstr>
      <vt:lpstr>Útreikningatafla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Gunnar Hrafnsson</cp:lastModifiedBy>
  <cp:revision/>
  <dcterms:created xsi:type="dcterms:W3CDTF">2025-10-23T08:57:54Z</dcterms:created>
  <dcterms:modified xsi:type="dcterms:W3CDTF">2025-11-24T10:55:20Z</dcterms:modified>
  <cp:category/>
  <cp:contentStatus/>
</cp:coreProperties>
</file>